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filterPrivacy="1" defaultThemeVersion="166925"/>
  <xr:revisionPtr revIDLastSave="0" documentId="13_ncr:1_{ADA0C28B-D0E9-46D6-9B77-A4EECB8AC22B}" xr6:coauthVersionLast="47" xr6:coauthVersionMax="47" xr10:uidLastSave="{00000000-0000-0000-0000-000000000000}"/>
  <workbookProtection workbookAlgorithmName="SHA-512" workbookHashValue="VZ15+izTKl8ervYm/2p1h+gM3/BXAFdhpGuz9aAAAvzpyfefJvI36dCWyh8Cpf9KxD1F1w/Z+lPiAbsL9kCSZA==" workbookSaltValue="FAXyH8wgkKZ0hxddmEqOPw==" workbookSpinCount="100000" lockStructure="1"/>
  <bookViews>
    <workbookView xWindow="36" yWindow="0" windowWidth="16776" windowHeight="12360" xr2:uid="{F043CD35-4EC0-4E73-B105-4F3FF39130F0}"/>
  </bookViews>
  <sheets>
    <sheet name="CERTO" sheetId="1" r:id="rId1"/>
    <sheet name="Glosario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2" i="1" l="1"/>
  <c r="I29" i="1"/>
  <c r="I37" i="1"/>
  <c r="I38" i="1"/>
  <c r="I45" i="1"/>
  <c r="I46" i="1"/>
  <c r="I44" i="1"/>
  <c r="I39" i="1"/>
  <c r="I40" i="1"/>
  <c r="I41" i="1"/>
  <c r="I26" i="1"/>
  <c r="I27" i="1"/>
  <c r="I28" i="1"/>
  <c r="I30" i="1"/>
  <c r="I31" i="1"/>
  <c r="I15" i="1"/>
  <c r="I16" i="1"/>
  <c r="I17" i="1"/>
  <c r="I18" i="1"/>
  <c r="I19" i="1"/>
  <c r="I20" i="1"/>
  <c r="I21" i="1"/>
  <c r="I23" i="1"/>
  <c r="G15" i="1"/>
  <c r="G16" i="1"/>
  <c r="G17" i="1"/>
  <c r="G18" i="1"/>
  <c r="G19" i="1"/>
  <c r="G20" i="1"/>
  <c r="G21" i="1"/>
  <c r="G22" i="1"/>
  <c r="G23" i="1"/>
  <c r="G25" i="1"/>
  <c r="G26" i="1"/>
  <c r="G27" i="1"/>
  <c r="G28" i="1"/>
  <c r="G29" i="1"/>
  <c r="G30" i="1"/>
  <c r="G31" i="1"/>
  <c r="G33" i="1"/>
  <c r="G34" i="1"/>
  <c r="G36" i="1"/>
  <c r="G37" i="1"/>
  <c r="G38" i="1"/>
  <c r="G39" i="1"/>
  <c r="G40" i="1"/>
  <c r="G41" i="1"/>
  <c r="G43" i="1"/>
  <c r="G44" i="1"/>
  <c r="G45" i="1"/>
  <c r="G46" i="1"/>
  <c r="G48" i="1"/>
  <c r="G50" i="1"/>
  <c r="G51" i="1"/>
  <c r="G53" i="1"/>
  <c r="I25" i="1"/>
  <c r="I33" i="1"/>
  <c r="I34" i="1"/>
  <c r="I36" i="1"/>
  <c r="I43" i="1"/>
  <c r="I48" i="1"/>
  <c r="I50" i="1"/>
  <c r="I51" i="1"/>
  <c r="I53" i="1"/>
  <c r="G14" i="1"/>
  <c r="D3" i="1" l="1"/>
  <c r="D4" i="1" s="1"/>
  <c r="I14" i="1"/>
  <c r="F7" i="1"/>
  <c r="H3" i="1" l="1"/>
  <c r="H5" i="1" s="1"/>
  <c r="H4" i="1" l="1"/>
  <c r="H6" i="1" s="1"/>
  <c r="H7" i="1" s="1"/>
  <c r="H8" i="1" s="1"/>
  <c r="D5" i="1"/>
  <c r="D6" i="1" s="1"/>
  <c r="D7" i="1" s="1"/>
  <c r="D8" i="1" s="1"/>
</calcChain>
</file>

<file path=xl/sharedStrings.xml><?xml version="1.0" encoding="utf-8"?>
<sst xmlns="http://schemas.openxmlformats.org/spreadsheetml/2006/main" count="161" uniqueCount="127">
  <si>
    <t xml:space="preserve"> IMP. LICITACIÓN</t>
  </si>
  <si>
    <t xml:space="preserve"> OFERTA ECONÓMICA</t>
  </si>
  <si>
    <t>Número de Lote</t>
  </si>
  <si>
    <t>Total Presupuesto (Ejecución Material, en contratos de obras):</t>
  </si>
  <si>
    <t>Total Presupuesto ofertado (Ejecución Material, en contratos de obras):</t>
  </si>
  <si>
    <t>% Beneficio Industrial</t>
  </si>
  <si>
    <t>Total Beneficio Industrial</t>
  </si>
  <si>
    <t>% Beneficio Industrial ofertado</t>
  </si>
  <si>
    <t xml:space="preserve">% Gastos Generales </t>
  </si>
  <si>
    <t>Total Gastos Generales</t>
  </si>
  <si>
    <t>% Gastos Generales ofertados</t>
  </si>
  <si>
    <t>Base Imponible (sin IVA)</t>
  </si>
  <si>
    <t>Importe ofertado (sin IVA)</t>
  </si>
  <si>
    <t>% IVA</t>
  </si>
  <si>
    <t>Importe IVA</t>
  </si>
  <si>
    <t>Presupuesto Base de Licitación con IVA</t>
  </si>
  <si>
    <t>Importe total ofertado con IVA</t>
  </si>
  <si>
    <t>Presupuesto de licitación</t>
  </si>
  <si>
    <t>Presupuesto ofertado</t>
  </si>
  <si>
    <t>Código Jerarquía</t>
  </si>
  <si>
    <t>Código libre</t>
  </si>
  <si>
    <t>Resumen</t>
  </si>
  <si>
    <t>Unidad Medida</t>
  </si>
  <si>
    <t>Cantidad Presupuesto</t>
  </si>
  <si>
    <t>Precio Un Licitación</t>
  </si>
  <si>
    <t>Importe Licitado</t>
  </si>
  <si>
    <t>Precio Un Ofertante</t>
  </si>
  <si>
    <t>Importe ofertado</t>
  </si>
  <si>
    <t>1</t>
  </si>
  <si>
    <t>Campos a rellenar por Metro</t>
  </si>
  <si>
    <t>Campos a rellenar por el ofertante</t>
  </si>
  <si>
    <t>Campos calculados</t>
  </si>
  <si>
    <t>0</t>
  </si>
  <si>
    <t>EGA</t>
  </si>
  <si>
    <t>ALBAÑILERÍA, SOLADOS Y REVESTIMIENTOS</t>
  </si>
  <si>
    <t>EGA0060</t>
  </si>
  <si>
    <t>RECRECIDO DE MORTERO RÁPIDO HASTA 10 CM DE ESPESOR (NOCTURNO)</t>
  </si>
  <si>
    <t>m2</t>
  </si>
  <si>
    <t>EGA0160</t>
  </si>
  <si>
    <t>SUMINISTRO E INSTALACIÓN DE PAVIMENTO TACTOVISUAL CERÁMICO ABOTONADO Y ACANALADO (NOCTURNO)</t>
  </si>
  <si>
    <t>EGA0165</t>
  </si>
  <si>
    <t>SUMINISTRO E INSTALACIÓN DE PAVIMENTO TACTOVISUAL CERÁMICO ACANALADO AMARILLO (NOCTURNO)</t>
  </si>
  <si>
    <t>EGA0167</t>
  </si>
  <si>
    <t>SUMINISTRO E INSTALACIÓN DE PAVIMENTO TACTOVISUAL ANTIDESLIZANTE CERÁMICO ACANALADO AMARILLO (NOCTURNO)</t>
  </si>
  <si>
    <t>EGA0162</t>
  </si>
  <si>
    <t>SUMINISTRO E INSTALACIÓN DE PAVIMENTO TACTOVISUAL ANTIDESLIZANTE CERÁMICO ABOTONADO Y ACANALADO (NOCTURNO)</t>
  </si>
  <si>
    <t>EGC</t>
  </si>
  <si>
    <t>DEMOLICIONES Y DESMONTAJES</t>
  </si>
  <si>
    <t>EGC0340</t>
  </si>
  <si>
    <t>RETIRADA PAVIMENTO FLEXIBLE (NOCTURNO)</t>
  </si>
  <si>
    <t>EGC0420</t>
  </si>
  <si>
    <t>REUBICACIÓN DE INTERFONO EN ALTURA (NOCTURNO)</t>
  </si>
  <si>
    <t>u</t>
  </si>
  <si>
    <t>EGC0180</t>
  </si>
  <si>
    <t>RETIRADA DE PASAMANOS. (NOCTURNO)</t>
  </si>
  <si>
    <t>m</t>
  </si>
  <si>
    <t>EGC0440</t>
  </si>
  <si>
    <t>REUBICACIÓN DE INTERFONO EN NUEVA UBICACION (NOCTURNO)</t>
  </si>
  <si>
    <t>EGC0020</t>
  </si>
  <si>
    <t>CORTE DE PAVIMENTO DE TERRAZO O BALDOSA CON RADIAL (NOCTURNO)</t>
  </si>
  <si>
    <t>EGC0040</t>
  </si>
  <si>
    <t>DEMOLICIÓN DE SOLADO DE PAVIMENTO HASTA 10 CM DE ESPESOR (NOCTURNO)</t>
  </si>
  <si>
    <t>ud</t>
  </si>
  <si>
    <t>EGC0060</t>
  </si>
  <si>
    <t>FRESADO DE PELDAÑO (NOCTURNO)</t>
  </si>
  <si>
    <t>EGC0300</t>
  </si>
  <si>
    <t>RETIRADA DE TIRA ANTIDESLIZANTE (NOCTURNO)</t>
  </si>
  <si>
    <t>EGC0400</t>
  </si>
  <si>
    <t>RETIRADA TIRA FOTOLUMINISCENTE DE BORDE DE ANDÉN (NOCTURNO)</t>
  </si>
  <si>
    <t>EGE</t>
  </si>
  <si>
    <t>MEDIDAS TECNOLÓGICAS DE AYUDA AL VIAJERO</t>
  </si>
  <si>
    <t>EGE0005</t>
  </si>
  <si>
    <t>INTEGRACION DE BUCLE MAGNETICO EN INTERFONO DE PUBLICO VIA IP</t>
  </si>
  <si>
    <t>EGE0080</t>
  </si>
  <si>
    <t>INSTALACIÓN DE TIRA ANTIDESLIZANTE PARA PELDAÑO DE 25mm (NOCTURNO)</t>
  </si>
  <si>
    <t>EGG</t>
  </si>
  <si>
    <t>SEÑALIZACIÓN</t>
  </si>
  <si>
    <t>EGG0380</t>
  </si>
  <si>
    <t>SUMINISTRO E INSTALACIÓN DE ETIQUETA BRAILLE (NOCTURNO)</t>
  </si>
  <si>
    <t>EGG0400</t>
  </si>
  <si>
    <t>SUMINISTRO E INSTALACIÓN DE SEÑALIZACIÓN DE INTERFONO (NOCTURNO)</t>
  </si>
  <si>
    <t>EGG0420</t>
  </si>
  <si>
    <t>SUMINISTRO E INSTALACIÓN DE SEÑALIZACIÓN PANEL APOYO ISQUIÁTICO (NOCTURNO)</t>
  </si>
  <si>
    <t>EGG0440</t>
  </si>
  <si>
    <t>SUMINISTRO E INSTALACIÓN DE SEÑALIZACIÓN PANEL ZONA DE SEGURIDAD (NOCTURNO)</t>
  </si>
  <si>
    <t>EGG0565</t>
  </si>
  <si>
    <t>SUMINISTRO E INSTALACIÓN DE SEÑALIZACIÓN LAZO DE INDUCCION EN VINILO (NOCTURNO)</t>
  </si>
  <si>
    <t>EGG0640</t>
  </si>
  <si>
    <t>SUMINISTRO E INSTALACIÓN DE TIRA FOTOLUMINISCENTE PARA BORDE DE ANDÉN (NOCTURNO)</t>
  </si>
  <si>
    <t>EGB</t>
  </si>
  <si>
    <t>CERRAJERÍA</t>
  </si>
  <si>
    <t>EGB0485</t>
  </si>
  <si>
    <t>SUMINISTRO E INSTALACIÓN DE PASAMANOS DOBLE EN ACERO PARA ENREJADO ORNAMENTAL (NOCTURNO)</t>
  </si>
  <si>
    <t>EGB0610</t>
  </si>
  <si>
    <t>ADECUACION Y MODIFICACION DE BARANDILLA/PASAMANOS (NOCTURNO)</t>
  </si>
  <si>
    <t>EGB0380</t>
  </si>
  <si>
    <t>SUMINISTRO E INSTALACIÓN DE BARANDILLA CON PASAMANOS DOBLE (NOCTURNO)</t>
  </si>
  <si>
    <t>EGB0260</t>
  </si>
  <si>
    <t>SUMINISTRO E INSTALACIÓN DE APOYO ISQUIÁTICO DOBLE (NOCTURNO)</t>
  </si>
  <si>
    <t>EGD</t>
  </si>
  <si>
    <t>ELECTRICIDAD</t>
  </si>
  <si>
    <t>EGD0026</t>
  </si>
  <si>
    <t>SUMINISTRO E INSTALACIÓN DE CABLE TELEFONICO 3x2x0.64 (NOCTURNO)</t>
  </si>
  <si>
    <t>EGF</t>
  </si>
  <si>
    <t>MEDIOS AUXILIARES</t>
  </si>
  <si>
    <t>EGF0020</t>
  </si>
  <si>
    <t>COLOCACIÓN Y RETIRADA DE CHAPA ESTRIADA (NOCTURNO)</t>
  </si>
  <si>
    <t>EGF0040</t>
  </si>
  <si>
    <t>SUMINISTRO DE CHAPA ESTRIADA 2,5 MM (NOCTURNO)</t>
  </si>
  <si>
    <t>GDR</t>
  </si>
  <si>
    <t>GESTION DE RESIDUOS</t>
  </si>
  <si>
    <t>GDR01</t>
  </si>
  <si>
    <t>EGC0100</t>
  </si>
  <si>
    <t>EVP0150</t>
  </si>
  <si>
    <t>EVP0370</t>
  </si>
  <si>
    <t>OB.23.019 IMPLANTACIÓN Y MEJORA DE MEDIDAS DE ACCESIBILIDAD EN LA ESTACIÓN DE CIUDAD UNIVERSITARIA DE LA RED DE METRO</t>
  </si>
  <si>
    <t>RETIRADA DE BARANDILLA. (NOCTURNO)</t>
  </si>
  <si>
    <t>PULIDO, ABRILLANTADO Y LIMPIEZA DE SOLADO DE TERRAZO. (NOCTURNO)</t>
  </si>
  <si>
    <t>SOLADO DE TERRAZO U/INTENSO MICROGRANO 40X40 (NOCTURNO)</t>
  </si>
  <si>
    <t>1.1</t>
  </si>
  <si>
    <t>1.2</t>
  </si>
  <si>
    <t>1.3</t>
  </si>
  <si>
    <t>1.4</t>
  </si>
  <si>
    <t>1.5</t>
  </si>
  <si>
    <t>1.6</t>
  </si>
  <si>
    <t>1.7</t>
  </si>
  <si>
    <t>1.8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</si>
</sst>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"/>
  </numFmts>
  <fonts count="11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i/>
      <u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1"/>
      <color rgb="FF808080"/>
      <name val="Calibri"/>
      <family val="2"/>
      <scheme val="minor"/>
    </font>
    <font>
      <b/>
      <sz val="11"/>
      <color rgb="FF404040"/>
      <name val="Calibri"/>
      <family val="2"/>
      <scheme val="minor"/>
    </font>
    <font>
      <b/>
      <sz val="11"/>
      <color rgb="FFFF40FF"/>
      <name val="Calibri"/>
      <family val="2"/>
      <scheme val="minor"/>
    </font>
    <font>
      <sz val="11"/>
      <color rgb="FF808080"/>
      <name val="Calibri"/>
      <family val="2"/>
      <scheme val="minor"/>
    </font>
    <font>
      <sz val="11"/>
      <color rgb="FF404040"/>
      <name val="Calibri"/>
      <family val="2"/>
      <scheme val="minor"/>
    </font>
    <font>
      <sz val="11"/>
      <color rgb="FFFF40FF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E1"/>
        <bgColor indexed="64"/>
      </patternFill>
    </fill>
    <fill>
      <patternFill patternType="solid">
        <fgColor rgb="FFBDA285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C7B098"/>
        <bgColor indexed="64"/>
      </patternFill>
    </fill>
    <fill>
      <patternFill patternType="solid">
        <fgColor rgb="FFF0F0F0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50">
    <xf numFmtId="0" fontId="0" fillId="0" borderId="0" xfId="0"/>
    <xf numFmtId="0" fontId="3" fillId="0" borderId="0" xfId="0" applyFont="1"/>
    <xf numFmtId="10" fontId="3" fillId="3" borderId="4" xfId="0" quotePrefix="1" applyNumberFormat="1" applyFont="1" applyFill="1" applyBorder="1" applyProtection="1">
      <protection locked="0"/>
    </xf>
    <xf numFmtId="4" fontId="3" fillId="3" borderId="0" xfId="0" applyNumberFormat="1" applyFont="1" applyFill="1" applyProtection="1">
      <protection locked="0"/>
    </xf>
    <xf numFmtId="0" fontId="0" fillId="0" borderId="0" xfId="0" applyProtection="1"/>
    <xf numFmtId="0" fontId="2" fillId="2" borderId="0" xfId="0" applyFont="1" applyFill="1" applyAlignment="1" applyProtection="1">
      <alignment horizontal="left" vertical="top"/>
    </xf>
    <xf numFmtId="4" fontId="0" fillId="0" borderId="0" xfId="0" applyNumberFormat="1" applyProtection="1"/>
    <xf numFmtId="164" fontId="0" fillId="0" borderId="0" xfId="0" applyNumberFormat="1" applyProtection="1"/>
    <xf numFmtId="49" fontId="4" fillId="4" borderId="8" xfId="0" applyNumberFormat="1" applyFont="1" applyFill="1" applyBorder="1" applyProtection="1"/>
    <xf numFmtId="3" fontId="3" fillId="0" borderId="3" xfId="0" applyNumberFormat="1" applyFont="1" applyBorder="1" applyProtection="1"/>
    <xf numFmtId="49" fontId="4" fillId="4" borderId="1" xfId="0" applyNumberFormat="1" applyFont="1" applyFill="1" applyBorder="1" applyAlignment="1" applyProtection="1">
      <alignment horizontal="left" wrapText="1"/>
    </xf>
    <xf numFmtId="49" fontId="4" fillId="4" borderId="6" xfId="0" applyNumberFormat="1" applyFont="1" applyFill="1" applyBorder="1" applyAlignment="1" applyProtection="1">
      <alignment horizontal="left" wrapText="1"/>
    </xf>
    <xf numFmtId="49" fontId="4" fillId="4" borderId="7" xfId="0" applyNumberFormat="1" applyFont="1" applyFill="1" applyBorder="1" applyAlignment="1" applyProtection="1">
      <alignment horizontal="left" wrapText="1"/>
    </xf>
    <xf numFmtId="4" fontId="3" fillId="5" borderId="3" xfId="0" applyNumberFormat="1" applyFont="1" applyFill="1" applyBorder="1" applyProtection="1"/>
    <xf numFmtId="49" fontId="4" fillId="4" borderId="1" xfId="0" applyNumberFormat="1" applyFont="1" applyFill="1" applyBorder="1" applyProtection="1"/>
    <xf numFmtId="10" fontId="3" fillId="0" borderId="4" xfId="0" quotePrefix="1" applyNumberFormat="1" applyFont="1" applyBorder="1" applyProtection="1"/>
    <xf numFmtId="49" fontId="3" fillId="4" borderId="2" xfId="0" applyNumberFormat="1" applyFont="1" applyFill="1" applyBorder="1" applyProtection="1"/>
    <xf numFmtId="4" fontId="3" fillId="5" borderId="2" xfId="0" applyNumberFormat="1" applyFont="1" applyFill="1" applyBorder="1" applyProtection="1"/>
    <xf numFmtId="4" fontId="4" fillId="4" borderId="1" xfId="0" applyNumberFormat="1" applyFont="1" applyFill="1" applyBorder="1" applyProtection="1"/>
    <xf numFmtId="49" fontId="4" fillId="4" borderId="1" xfId="0" applyNumberFormat="1" applyFont="1" applyFill="1" applyBorder="1" applyAlignment="1" applyProtection="1">
      <alignment horizontal="left"/>
    </xf>
    <xf numFmtId="49" fontId="4" fillId="4" borderId="6" xfId="0" applyNumberFormat="1" applyFont="1" applyFill="1" applyBorder="1" applyAlignment="1" applyProtection="1">
      <alignment horizontal="left"/>
    </xf>
    <xf numFmtId="49" fontId="4" fillId="4" borderId="7" xfId="0" applyNumberFormat="1" applyFont="1" applyFill="1" applyBorder="1" applyAlignment="1" applyProtection="1">
      <alignment horizontal="left"/>
    </xf>
    <xf numFmtId="49" fontId="4" fillId="4" borderId="5" xfId="0" applyNumberFormat="1" applyFont="1" applyFill="1" applyBorder="1" applyProtection="1"/>
    <xf numFmtId="9" fontId="3" fillId="0" borderId="4" xfId="0" quotePrefix="1" applyNumberFormat="1" applyFont="1" applyBorder="1" applyProtection="1"/>
    <xf numFmtId="4" fontId="4" fillId="4" borderId="5" xfId="0" applyNumberFormat="1" applyFont="1" applyFill="1" applyBorder="1" applyProtection="1"/>
    <xf numFmtId="9" fontId="3" fillId="5" borderId="4" xfId="0" quotePrefix="1" applyNumberFormat="1" applyFont="1" applyFill="1" applyBorder="1" applyProtection="1"/>
    <xf numFmtId="49" fontId="2" fillId="4" borderId="1" xfId="0" applyNumberFormat="1" applyFont="1" applyFill="1" applyBorder="1" applyAlignment="1" applyProtection="1">
      <alignment horizontal="left"/>
    </xf>
    <xf numFmtId="49" fontId="2" fillId="4" borderId="6" xfId="0" applyNumberFormat="1" applyFont="1" applyFill="1" applyBorder="1" applyAlignment="1" applyProtection="1">
      <alignment horizontal="left"/>
    </xf>
    <xf numFmtId="49" fontId="2" fillId="4" borderId="7" xfId="0" applyNumberFormat="1" applyFont="1" applyFill="1" applyBorder="1" applyAlignment="1" applyProtection="1">
      <alignment horizontal="left"/>
    </xf>
    <xf numFmtId="4" fontId="4" fillId="5" borderId="2" xfId="0" applyNumberFormat="1" applyFont="1" applyFill="1" applyBorder="1" applyProtection="1"/>
    <xf numFmtId="49" fontId="0" fillId="0" borderId="0" xfId="0" applyNumberFormat="1" applyProtection="1"/>
    <xf numFmtId="0" fontId="2" fillId="2" borderId="1" xfId="0" applyFont="1" applyFill="1" applyBorder="1" applyAlignment="1" applyProtection="1">
      <alignment horizontal="center" vertical="top"/>
    </xf>
    <xf numFmtId="0" fontId="2" fillId="2" borderId="7" xfId="0" applyFont="1" applyFill="1" applyBorder="1" applyAlignment="1" applyProtection="1">
      <alignment horizontal="center" vertical="top"/>
    </xf>
    <xf numFmtId="0" fontId="2" fillId="2" borderId="0" xfId="0" applyFont="1" applyFill="1" applyProtection="1"/>
    <xf numFmtId="4" fontId="2" fillId="2" borderId="0" xfId="0" applyNumberFormat="1" applyFont="1" applyFill="1" applyProtection="1"/>
    <xf numFmtId="49" fontId="5" fillId="6" borderId="0" xfId="0" applyNumberFormat="1" applyFont="1" applyFill="1" applyAlignment="1" applyProtection="1">
      <alignment horizontal="left"/>
    </xf>
    <xf numFmtId="49" fontId="6" fillId="7" borderId="0" xfId="0" applyNumberFormat="1" applyFont="1" applyFill="1" applyAlignment="1" applyProtection="1">
      <alignment horizontal="left"/>
    </xf>
    <xf numFmtId="49" fontId="6" fillId="8" borderId="0" xfId="0" applyNumberFormat="1" applyFont="1" applyFill="1" applyAlignment="1" applyProtection="1">
      <alignment horizontal="left"/>
    </xf>
    <xf numFmtId="3" fontId="5" fillId="8" borderId="0" xfId="0" applyNumberFormat="1" applyFont="1" applyFill="1" applyAlignment="1" applyProtection="1">
      <alignment horizontal="right"/>
    </xf>
    <xf numFmtId="4" fontId="7" fillId="8" borderId="0" xfId="0" applyNumberFormat="1" applyFont="1" applyFill="1" applyAlignment="1" applyProtection="1">
      <alignment horizontal="right"/>
    </xf>
    <xf numFmtId="4" fontId="0" fillId="4" borderId="0" xfId="0" applyNumberFormat="1" applyFill="1" applyProtection="1"/>
    <xf numFmtId="4" fontId="3" fillId="3" borderId="0" xfId="0" applyNumberFormat="1" applyFont="1" applyFill="1" applyProtection="1"/>
    <xf numFmtId="4" fontId="3" fillId="4" borderId="0" xfId="0" applyNumberFormat="1" applyFont="1" applyFill="1" applyProtection="1"/>
    <xf numFmtId="49" fontId="6" fillId="9" borderId="0" xfId="0" applyNumberFormat="1" applyFont="1" applyFill="1" applyAlignment="1" applyProtection="1">
      <alignment horizontal="left"/>
    </xf>
    <xf numFmtId="49" fontId="8" fillId="6" borderId="0" xfId="0" applyNumberFormat="1" applyFont="1" applyFill="1" applyAlignment="1" applyProtection="1">
      <alignment horizontal="left"/>
    </xf>
    <xf numFmtId="49" fontId="9" fillId="10" borderId="0" xfId="0" applyNumberFormat="1" applyFont="1" applyFill="1" applyAlignment="1" applyProtection="1">
      <alignment horizontal="left"/>
    </xf>
    <xf numFmtId="49" fontId="9" fillId="8" borderId="0" xfId="0" applyNumberFormat="1" applyFont="1" applyFill="1" applyAlignment="1" applyProtection="1">
      <alignment horizontal="left"/>
    </xf>
    <xf numFmtId="4" fontId="10" fillId="8" borderId="0" xfId="0" applyNumberFormat="1" applyFont="1" applyFill="1" applyAlignment="1" applyProtection="1">
      <alignment horizontal="right"/>
    </xf>
    <xf numFmtId="4" fontId="9" fillId="8" borderId="0" xfId="0" applyNumberFormat="1" applyFont="1" applyFill="1" applyAlignment="1" applyProtection="1">
      <alignment horizontal="right"/>
    </xf>
    <xf numFmtId="4" fontId="6" fillId="8" borderId="0" xfId="0" applyNumberFormat="1" applyFont="1" applyFill="1" applyAlignment="1" applyProtection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121921</xdr:colOff>
      <xdr:row>0</xdr:row>
      <xdr:rowOff>60960</xdr:rowOff>
    </xdr:from>
    <xdr:to>
      <xdr:col>8</xdr:col>
      <xdr:colOff>1234441</xdr:colOff>
      <xdr:row>3</xdr:row>
      <xdr:rowOff>132531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9F57BF5A-8ED5-8C00-CDA8-DA403812B36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496801" y="60960"/>
          <a:ext cx="1112520" cy="64307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843515-2B54-4B4E-A8C2-5FF92E5D40AB}">
  <dimension ref="A1:I54"/>
  <sheetViews>
    <sheetView tabSelected="1" zoomScale="40" zoomScaleNormal="40" workbookViewId="0">
      <selection activeCell="H37" sqref="H37"/>
    </sheetView>
  </sheetViews>
  <sheetFormatPr baseColWidth="10" defaultColWidth="11.44140625" defaultRowHeight="14.4" x14ac:dyDescent="0.3"/>
  <cols>
    <col min="1" max="1" width="20.109375" style="4" bestFit="1" customWidth="1"/>
    <col min="2" max="2" width="16.5546875" style="4" bestFit="1" customWidth="1"/>
    <col min="3" max="3" width="167.88671875" style="4" customWidth="1"/>
    <col min="4" max="4" width="23.44140625" style="4" bestFit="1" customWidth="1"/>
    <col min="5" max="5" width="39.88671875" style="6" bestFit="1" customWidth="1"/>
    <col min="6" max="6" width="26.109375" style="6" bestFit="1" customWidth="1"/>
    <col min="7" max="7" width="27" style="7" bestFit="1" customWidth="1"/>
    <col min="8" max="8" width="29.6640625" style="4" bestFit="1" customWidth="1"/>
    <col min="9" max="9" width="23.44140625" style="6" bestFit="1" customWidth="1"/>
    <col min="10" max="10" width="13.88671875" style="4" customWidth="1"/>
    <col min="11" max="11" width="15.109375" style="4" bestFit="1" customWidth="1"/>
    <col min="12" max="12" width="11.44140625" style="4" customWidth="1"/>
    <col min="13" max="16384" width="11.44140625" style="4"/>
  </cols>
  <sheetData>
    <row r="1" spans="1:9" ht="15" thickBot="1" x14ac:dyDescent="0.35">
      <c r="D1" s="5" t="s">
        <v>0</v>
      </c>
      <c r="H1" s="5" t="s">
        <v>1</v>
      </c>
    </row>
    <row r="2" spans="1:9" ht="15" thickBot="1" x14ac:dyDescent="0.35">
      <c r="A2" s="8" t="s">
        <v>2</v>
      </c>
      <c r="B2" s="9"/>
    </row>
    <row r="3" spans="1:9" ht="15" customHeight="1" thickBot="1" x14ac:dyDescent="0.35">
      <c r="A3" s="10" t="s">
        <v>3</v>
      </c>
      <c r="B3" s="11"/>
      <c r="C3" s="12"/>
      <c r="D3" s="13">
        <f>SUM(G:G)</f>
        <v>219549.67999999996</v>
      </c>
      <c r="E3" s="10" t="s">
        <v>4</v>
      </c>
      <c r="F3" s="11"/>
      <c r="G3" s="12"/>
      <c r="H3" s="13">
        <f>SUM(I:I)</f>
        <v>0</v>
      </c>
    </row>
    <row r="4" spans="1:9" ht="15" customHeight="1" thickBot="1" x14ac:dyDescent="0.35">
      <c r="A4" s="14" t="s">
        <v>5</v>
      </c>
      <c r="B4" s="15">
        <v>0.06</v>
      </c>
      <c r="C4" s="16" t="s">
        <v>6</v>
      </c>
      <c r="D4" s="17">
        <f>ROUND($D$3*B4,2)</f>
        <v>13172.98</v>
      </c>
      <c r="E4" s="18" t="s">
        <v>7</v>
      </c>
      <c r="F4" s="2"/>
      <c r="G4" s="16" t="s">
        <v>6</v>
      </c>
      <c r="H4" s="17">
        <f>ROUND($H$3*F4,2)</f>
        <v>0</v>
      </c>
    </row>
    <row r="5" spans="1:9" ht="15" thickBot="1" x14ac:dyDescent="0.35">
      <c r="A5" s="14" t="s">
        <v>8</v>
      </c>
      <c r="B5" s="15">
        <v>0.13</v>
      </c>
      <c r="C5" s="16" t="s">
        <v>9</v>
      </c>
      <c r="D5" s="17">
        <f>ROUND($D$3*B5,2)</f>
        <v>28541.46</v>
      </c>
      <c r="E5" s="18" t="s">
        <v>10</v>
      </c>
      <c r="F5" s="2"/>
      <c r="G5" s="16" t="s">
        <v>9</v>
      </c>
      <c r="H5" s="17">
        <f>ROUND($H$3*F5,2)</f>
        <v>0</v>
      </c>
    </row>
    <row r="6" spans="1:9" ht="15" thickBot="1" x14ac:dyDescent="0.35">
      <c r="A6" s="19" t="s">
        <v>11</v>
      </c>
      <c r="B6" s="20"/>
      <c r="C6" s="21"/>
      <c r="D6" s="17">
        <f>SUM(D3,D4,D5)</f>
        <v>261264.11999999997</v>
      </c>
      <c r="E6" s="19" t="s">
        <v>12</v>
      </c>
      <c r="F6" s="20"/>
      <c r="G6" s="21"/>
      <c r="H6" s="17">
        <f>SUM(H3,H4,H5)</f>
        <v>0</v>
      </c>
    </row>
    <row r="7" spans="1:9" ht="15" thickBot="1" x14ac:dyDescent="0.35">
      <c r="A7" s="22" t="s">
        <v>13</v>
      </c>
      <c r="B7" s="23">
        <v>0.21</v>
      </c>
      <c r="C7" s="16" t="s">
        <v>14</v>
      </c>
      <c r="D7" s="17">
        <f>ROUND($D$6*B7,2)</f>
        <v>54865.47</v>
      </c>
      <c r="E7" s="24" t="s">
        <v>13</v>
      </c>
      <c r="F7" s="25">
        <f>B7</f>
        <v>0.21</v>
      </c>
      <c r="G7" s="16" t="s">
        <v>14</v>
      </c>
      <c r="H7" s="17">
        <f>ROUND($H$6*F7,2)</f>
        <v>0</v>
      </c>
    </row>
    <row r="8" spans="1:9" ht="15" thickBot="1" x14ac:dyDescent="0.35">
      <c r="A8" s="26" t="s">
        <v>15</v>
      </c>
      <c r="B8" s="27"/>
      <c r="C8" s="28"/>
      <c r="D8" s="29">
        <f>SUM(D6:D7)</f>
        <v>316129.58999999997</v>
      </c>
      <c r="E8" s="26" t="s">
        <v>16</v>
      </c>
      <c r="F8" s="27"/>
      <c r="G8" s="28"/>
      <c r="H8" s="29">
        <f>SUM(H6:H7)</f>
        <v>0</v>
      </c>
    </row>
    <row r="9" spans="1:9" ht="15" thickBot="1" x14ac:dyDescent="0.35"/>
    <row r="10" spans="1:9" ht="15" thickBot="1" x14ac:dyDescent="0.35">
      <c r="A10" s="30"/>
      <c r="F10" s="31" t="s">
        <v>17</v>
      </c>
      <c r="G10" s="32"/>
      <c r="H10" s="31" t="s">
        <v>18</v>
      </c>
      <c r="I10" s="32"/>
    </row>
    <row r="11" spans="1:9" x14ac:dyDescent="0.3">
      <c r="A11" s="33" t="s">
        <v>19</v>
      </c>
      <c r="B11" s="33" t="s">
        <v>20</v>
      </c>
      <c r="C11" s="33" t="s">
        <v>21</v>
      </c>
      <c r="D11" s="33" t="s">
        <v>22</v>
      </c>
      <c r="E11" s="34" t="s">
        <v>23</v>
      </c>
      <c r="F11" s="34" t="s">
        <v>24</v>
      </c>
      <c r="G11" s="33" t="s">
        <v>25</v>
      </c>
      <c r="H11" s="33" t="s">
        <v>26</v>
      </c>
      <c r="I11" s="33" t="s">
        <v>27</v>
      </c>
    </row>
    <row r="12" spans="1:9" x14ac:dyDescent="0.3">
      <c r="A12" s="35" t="s">
        <v>28</v>
      </c>
      <c r="B12" s="36" t="s">
        <v>32</v>
      </c>
      <c r="C12" s="37" t="s">
        <v>115</v>
      </c>
      <c r="D12" s="38"/>
      <c r="E12" s="37"/>
      <c r="F12" s="39"/>
      <c r="G12" s="40"/>
      <c r="H12" s="41"/>
      <c r="I12" s="42"/>
    </row>
    <row r="13" spans="1:9" x14ac:dyDescent="0.3">
      <c r="A13" s="35" t="s">
        <v>119</v>
      </c>
      <c r="B13" s="43" t="s">
        <v>46</v>
      </c>
      <c r="C13" s="37" t="s">
        <v>47</v>
      </c>
      <c r="D13" s="38"/>
      <c r="E13" s="37"/>
      <c r="F13" s="39"/>
      <c r="G13" s="40"/>
      <c r="H13" s="41"/>
      <c r="I13" s="42"/>
    </row>
    <row r="14" spans="1:9" x14ac:dyDescent="0.3">
      <c r="A14" s="44"/>
      <c r="B14" s="45" t="s">
        <v>53</v>
      </c>
      <c r="C14" s="46" t="s">
        <v>54</v>
      </c>
      <c r="D14" s="47" t="s">
        <v>55</v>
      </c>
      <c r="E14" s="46">
        <v>43.28</v>
      </c>
      <c r="F14" s="47">
        <v>21.93</v>
      </c>
      <c r="G14" s="40">
        <f t="shared" ref="G14:G53" si="0">ROUND(E14*F14,2)</f>
        <v>949.13</v>
      </c>
      <c r="H14" s="3"/>
      <c r="I14" s="42">
        <f t="shared" ref="I14:I23" si="1">ROUND(E14*H14,2)</f>
        <v>0</v>
      </c>
    </row>
    <row r="15" spans="1:9" x14ac:dyDescent="0.3">
      <c r="A15" s="44"/>
      <c r="B15" s="45" t="s">
        <v>112</v>
      </c>
      <c r="C15" s="46" t="s">
        <v>116</v>
      </c>
      <c r="D15" s="47" t="s">
        <v>55</v>
      </c>
      <c r="E15" s="46">
        <v>44.34</v>
      </c>
      <c r="F15" s="47">
        <v>27.41</v>
      </c>
      <c r="G15" s="40">
        <f t="shared" si="0"/>
        <v>1215.3599999999999</v>
      </c>
      <c r="H15" s="3"/>
      <c r="I15" s="42">
        <f t="shared" si="1"/>
        <v>0</v>
      </c>
    </row>
    <row r="16" spans="1:9" x14ac:dyDescent="0.3">
      <c r="A16" s="44"/>
      <c r="B16" s="45" t="s">
        <v>48</v>
      </c>
      <c r="C16" s="46" t="s">
        <v>49</v>
      </c>
      <c r="D16" s="47" t="s">
        <v>37</v>
      </c>
      <c r="E16" s="46">
        <v>54.22</v>
      </c>
      <c r="F16" s="47">
        <v>28.74</v>
      </c>
      <c r="G16" s="40">
        <f t="shared" si="0"/>
        <v>1558.28</v>
      </c>
      <c r="H16" s="3"/>
      <c r="I16" s="42">
        <f t="shared" si="1"/>
        <v>0</v>
      </c>
    </row>
    <row r="17" spans="1:9" x14ac:dyDescent="0.3">
      <c r="A17" s="44"/>
      <c r="B17" s="45" t="s">
        <v>63</v>
      </c>
      <c r="C17" s="46" t="s">
        <v>64</v>
      </c>
      <c r="D17" s="47" t="s">
        <v>55</v>
      </c>
      <c r="E17" s="46">
        <v>366.51</v>
      </c>
      <c r="F17" s="47">
        <v>33.5</v>
      </c>
      <c r="G17" s="40">
        <f t="shared" si="0"/>
        <v>12278.09</v>
      </c>
      <c r="H17" s="3"/>
      <c r="I17" s="42">
        <f t="shared" si="1"/>
        <v>0</v>
      </c>
    </row>
    <row r="18" spans="1:9" x14ac:dyDescent="0.3">
      <c r="A18" s="44"/>
      <c r="B18" s="45" t="s">
        <v>50</v>
      </c>
      <c r="C18" s="46" t="s">
        <v>51</v>
      </c>
      <c r="D18" s="47" t="s">
        <v>52</v>
      </c>
      <c r="E18" s="46">
        <v>2</v>
      </c>
      <c r="F18" s="47">
        <v>40.98</v>
      </c>
      <c r="G18" s="40">
        <f t="shared" si="0"/>
        <v>81.96</v>
      </c>
      <c r="H18" s="3"/>
      <c r="I18" s="42">
        <f t="shared" si="1"/>
        <v>0</v>
      </c>
    </row>
    <row r="19" spans="1:9" x14ac:dyDescent="0.3">
      <c r="A19" s="44"/>
      <c r="B19" s="45" t="s">
        <v>56</v>
      </c>
      <c r="C19" s="46" t="s">
        <v>57</v>
      </c>
      <c r="D19" s="47" t="s">
        <v>52</v>
      </c>
      <c r="E19" s="46">
        <v>4</v>
      </c>
      <c r="F19" s="47">
        <v>244.14</v>
      </c>
      <c r="G19" s="40">
        <f t="shared" si="0"/>
        <v>976.56</v>
      </c>
      <c r="H19" s="3"/>
      <c r="I19" s="42">
        <f t="shared" si="1"/>
        <v>0</v>
      </c>
    </row>
    <row r="20" spans="1:9" x14ac:dyDescent="0.3">
      <c r="A20" s="44"/>
      <c r="B20" s="45" t="s">
        <v>58</v>
      </c>
      <c r="C20" s="46" t="s">
        <v>59</v>
      </c>
      <c r="D20" s="47" t="s">
        <v>55</v>
      </c>
      <c r="E20" s="46">
        <v>1766</v>
      </c>
      <c r="F20" s="47">
        <v>11.89</v>
      </c>
      <c r="G20" s="40">
        <f t="shared" si="0"/>
        <v>20997.74</v>
      </c>
      <c r="H20" s="3"/>
      <c r="I20" s="42">
        <f t="shared" si="1"/>
        <v>0</v>
      </c>
    </row>
    <row r="21" spans="1:9" x14ac:dyDescent="0.3">
      <c r="A21" s="44"/>
      <c r="B21" s="45" t="s">
        <v>60</v>
      </c>
      <c r="C21" s="46" t="s">
        <v>61</v>
      </c>
      <c r="D21" s="47" t="s">
        <v>37</v>
      </c>
      <c r="E21" s="46">
        <v>538.76</v>
      </c>
      <c r="F21" s="47">
        <v>35.86</v>
      </c>
      <c r="G21" s="40">
        <f t="shared" si="0"/>
        <v>19319.93</v>
      </c>
      <c r="H21" s="3"/>
      <c r="I21" s="42">
        <f t="shared" si="1"/>
        <v>0</v>
      </c>
    </row>
    <row r="22" spans="1:9" x14ac:dyDescent="0.3">
      <c r="A22" s="44"/>
      <c r="B22" s="45" t="s">
        <v>65</v>
      </c>
      <c r="C22" s="46" t="s">
        <v>66</v>
      </c>
      <c r="D22" s="47" t="s">
        <v>55</v>
      </c>
      <c r="E22" s="46">
        <v>642.69000000000005</v>
      </c>
      <c r="F22" s="47">
        <v>22.49</v>
      </c>
      <c r="G22" s="40">
        <f t="shared" si="0"/>
        <v>14454.1</v>
      </c>
      <c r="H22" s="3"/>
      <c r="I22" s="42">
        <f t="shared" si="1"/>
        <v>0</v>
      </c>
    </row>
    <row r="23" spans="1:9" x14ac:dyDescent="0.3">
      <c r="A23" s="44"/>
      <c r="B23" s="45" t="s">
        <v>67</v>
      </c>
      <c r="C23" s="46" t="s">
        <v>68</v>
      </c>
      <c r="D23" s="47" t="s">
        <v>55</v>
      </c>
      <c r="E23" s="46">
        <v>10</v>
      </c>
      <c r="F23" s="47">
        <v>17.809999999999999</v>
      </c>
      <c r="G23" s="40">
        <f t="shared" si="0"/>
        <v>178.1</v>
      </c>
      <c r="H23" s="3"/>
      <c r="I23" s="42">
        <f t="shared" si="1"/>
        <v>0</v>
      </c>
    </row>
    <row r="24" spans="1:9" x14ac:dyDescent="0.3">
      <c r="A24" s="35" t="s">
        <v>120</v>
      </c>
      <c r="B24" s="43" t="s">
        <v>33</v>
      </c>
      <c r="C24" s="37" t="s">
        <v>34</v>
      </c>
      <c r="D24" s="38"/>
      <c r="E24" s="37"/>
      <c r="F24" s="47"/>
      <c r="G24" s="40"/>
      <c r="H24" s="3"/>
      <c r="I24" s="42"/>
    </row>
    <row r="25" spans="1:9" x14ac:dyDescent="0.3">
      <c r="A25" s="44"/>
      <c r="B25" s="45" t="s">
        <v>35</v>
      </c>
      <c r="C25" s="46" t="s">
        <v>36</v>
      </c>
      <c r="D25" s="47" t="s">
        <v>37</v>
      </c>
      <c r="E25" s="46">
        <v>538.76</v>
      </c>
      <c r="F25" s="47">
        <v>22.73</v>
      </c>
      <c r="G25" s="40">
        <f t="shared" si="0"/>
        <v>12246.01</v>
      </c>
      <c r="H25" s="3"/>
      <c r="I25" s="42">
        <f t="shared" ref="I25:I53" si="2">ROUND(E25*H25,2)</f>
        <v>0</v>
      </c>
    </row>
    <row r="26" spans="1:9" x14ac:dyDescent="0.3">
      <c r="A26" s="44"/>
      <c r="B26" s="45" t="s">
        <v>38</v>
      </c>
      <c r="C26" s="46" t="s">
        <v>39</v>
      </c>
      <c r="D26" s="47" t="s">
        <v>37</v>
      </c>
      <c r="E26" s="46">
        <v>240.54</v>
      </c>
      <c r="F26" s="47">
        <v>81.260000000000005</v>
      </c>
      <c r="G26" s="40">
        <f t="shared" si="0"/>
        <v>19546.28</v>
      </c>
      <c r="H26" s="3"/>
      <c r="I26" s="42">
        <f t="shared" si="2"/>
        <v>0</v>
      </c>
    </row>
    <row r="27" spans="1:9" x14ac:dyDescent="0.3">
      <c r="A27" s="44"/>
      <c r="B27" s="45" t="s">
        <v>40</v>
      </c>
      <c r="C27" s="46" t="s">
        <v>41</v>
      </c>
      <c r="D27" s="47" t="s">
        <v>37</v>
      </c>
      <c r="E27" s="46">
        <v>53.02</v>
      </c>
      <c r="F27" s="47">
        <v>102.97</v>
      </c>
      <c r="G27" s="40">
        <f t="shared" si="0"/>
        <v>5459.47</v>
      </c>
      <c r="H27" s="3"/>
      <c r="I27" s="42">
        <f t="shared" si="2"/>
        <v>0</v>
      </c>
    </row>
    <row r="28" spans="1:9" x14ac:dyDescent="0.3">
      <c r="A28" s="44"/>
      <c r="B28" s="45" t="s">
        <v>42</v>
      </c>
      <c r="C28" s="46" t="s">
        <v>43</v>
      </c>
      <c r="D28" s="47" t="s">
        <v>37</v>
      </c>
      <c r="E28" s="46">
        <v>23.64</v>
      </c>
      <c r="F28" s="47">
        <v>104.07</v>
      </c>
      <c r="G28" s="40">
        <f t="shared" si="0"/>
        <v>2460.21</v>
      </c>
      <c r="H28" s="3"/>
      <c r="I28" s="42">
        <f t="shared" si="2"/>
        <v>0</v>
      </c>
    </row>
    <row r="29" spans="1:9" x14ac:dyDescent="0.3">
      <c r="A29" s="44"/>
      <c r="B29" s="45" t="s">
        <v>44</v>
      </c>
      <c r="C29" s="46" t="s">
        <v>45</v>
      </c>
      <c r="D29" s="47" t="s">
        <v>37</v>
      </c>
      <c r="E29" s="46">
        <v>27.64</v>
      </c>
      <c r="F29" s="47">
        <v>82.35</v>
      </c>
      <c r="G29" s="40">
        <f t="shared" si="0"/>
        <v>2276.15</v>
      </c>
      <c r="H29" s="3"/>
      <c r="I29" s="42">
        <f t="shared" si="2"/>
        <v>0</v>
      </c>
    </row>
    <row r="30" spans="1:9" x14ac:dyDescent="0.3">
      <c r="A30" s="44"/>
      <c r="B30" s="45" t="s">
        <v>113</v>
      </c>
      <c r="C30" s="46" t="s">
        <v>117</v>
      </c>
      <c r="D30" s="47" t="s">
        <v>37</v>
      </c>
      <c r="E30" s="46">
        <v>193.92</v>
      </c>
      <c r="F30" s="47">
        <v>6.23</v>
      </c>
      <c r="G30" s="40">
        <f t="shared" si="0"/>
        <v>1208.1199999999999</v>
      </c>
      <c r="H30" s="3"/>
      <c r="I30" s="42">
        <f t="shared" si="2"/>
        <v>0</v>
      </c>
    </row>
    <row r="31" spans="1:9" x14ac:dyDescent="0.3">
      <c r="A31" s="44"/>
      <c r="B31" s="45" t="s">
        <v>114</v>
      </c>
      <c r="C31" s="46" t="s">
        <v>118</v>
      </c>
      <c r="D31" s="47" t="s">
        <v>37</v>
      </c>
      <c r="E31" s="46">
        <v>193.92</v>
      </c>
      <c r="F31" s="47">
        <v>36.28</v>
      </c>
      <c r="G31" s="40">
        <f t="shared" si="0"/>
        <v>7035.42</v>
      </c>
      <c r="H31" s="3"/>
      <c r="I31" s="42">
        <f t="shared" si="2"/>
        <v>0</v>
      </c>
    </row>
    <row r="32" spans="1:9" x14ac:dyDescent="0.3">
      <c r="A32" s="35" t="s">
        <v>121</v>
      </c>
      <c r="B32" s="43" t="s">
        <v>69</v>
      </c>
      <c r="C32" s="37" t="s">
        <v>70</v>
      </c>
      <c r="D32" s="38"/>
      <c r="E32" s="37"/>
      <c r="F32" s="39"/>
      <c r="G32" s="40"/>
      <c r="H32" s="3"/>
      <c r="I32" s="42"/>
    </row>
    <row r="33" spans="1:9" x14ac:dyDescent="0.3">
      <c r="A33" s="44"/>
      <c r="B33" s="45" t="s">
        <v>71</v>
      </c>
      <c r="C33" s="46" t="s">
        <v>72</v>
      </c>
      <c r="D33" s="47" t="s">
        <v>62</v>
      </c>
      <c r="E33" s="46">
        <v>6</v>
      </c>
      <c r="F33" s="47">
        <v>1356</v>
      </c>
      <c r="G33" s="40">
        <f t="shared" si="0"/>
        <v>8136</v>
      </c>
      <c r="H33" s="3"/>
      <c r="I33" s="42">
        <f>ROUND(E33*H33,2)</f>
        <v>0</v>
      </c>
    </row>
    <row r="34" spans="1:9" x14ac:dyDescent="0.3">
      <c r="A34" s="44"/>
      <c r="B34" s="45" t="s">
        <v>73</v>
      </c>
      <c r="C34" s="46" t="s">
        <v>74</v>
      </c>
      <c r="D34" s="47" t="s">
        <v>55</v>
      </c>
      <c r="E34" s="46">
        <v>869.79</v>
      </c>
      <c r="F34" s="47">
        <v>23.88</v>
      </c>
      <c r="G34" s="40">
        <f t="shared" si="0"/>
        <v>20770.59</v>
      </c>
      <c r="H34" s="3"/>
      <c r="I34" s="42">
        <f t="shared" si="2"/>
        <v>0</v>
      </c>
    </row>
    <row r="35" spans="1:9" x14ac:dyDescent="0.3">
      <c r="A35" s="35" t="s">
        <v>122</v>
      </c>
      <c r="B35" s="43" t="s">
        <v>75</v>
      </c>
      <c r="C35" s="37" t="s">
        <v>76</v>
      </c>
      <c r="D35" s="38"/>
      <c r="E35" s="37"/>
      <c r="F35" s="39"/>
      <c r="G35" s="40"/>
      <c r="H35" s="3"/>
      <c r="I35" s="42"/>
    </row>
    <row r="36" spans="1:9" x14ac:dyDescent="0.3">
      <c r="A36" s="44"/>
      <c r="B36" s="45" t="s">
        <v>77</v>
      </c>
      <c r="C36" s="46" t="s">
        <v>78</v>
      </c>
      <c r="D36" s="47" t="s">
        <v>52</v>
      </c>
      <c r="E36" s="46">
        <v>36</v>
      </c>
      <c r="F36" s="47">
        <v>32.61</v>
      </c>
      <c r="G36" s="40">
        <f t="shared" si="0"/>
        <v>1173.96</v>
      </c>
      <c r="H36" s="3"/>
      <c r="I36" s="42">
        <f t="shared" si="2"/>
        <v>0</v>
      </c>
    </row>
    <row r="37" spans="1:9" x14ac:dyDescent="0.3">
      <c r="A37" s="44"/>
      <c r="B37" s="45" t="s">
        <v>79</v>
      </c>
      <c r="C37" s="46" t="s">
        <v>80</v>
      </c>
      <c r="D37" s="47" t="s">
        <v>52</v>
      </c>
      <c r="E37" s="46">
        <v>8</v>
      </c>
      <c r="F37" s="47">
        <v>11.89</v>
      </c>
      <c r="G37" s="40">
        <f t="shared" si="0"/>
        <v>95.12</v>
      </c>
      <c r="H37" s="3"/>
      <c r="I37" s="42">
        <f t="shared" si="2"/>
        <v>0</v>
      </c>
    </row>
    <row r="38" spans="1:9" x14ac:dyDescent="0.3">
      <c r="A38" s="44"/>
      <c r="B38" s="45" t="s">
        <v>81</v>
      </c>
      <c r="C38" s="46" t="s">
        <v>82</v>
      </c>
      <c r="D38" s="47" t="s">
        <v>52</v>
      </c>
      <c r="E38" s="46">
        <v>4</v>
      </c>
      <c r="F38" s="47">
        <v>124.24</v>
      </c>
      <c r="G38" s="40">
        <f t="shared" si="0"/>
        <v>496.96</v>
      </c>
      <c r="H38" s="3"/>
      <c r="I38" s="42">
        <f t="shared" si="2"/>
        <v>0</v>
      </c>
    </row>
    <row r="39" spans="1:9" x14ac:dyDescent="0.3">
      <c r="A39" s="44"/>
      <c r="B39" s="45" t="s">
        <v>83</v>
      </c>
      <c r="C39" s="46" t="s">
        <v>84</v>
      </c>
      <c r="D39" s="47" t="s">
        <v>52</v>
      </c>
      <c r="E39" s="46">
        <v>4</v>
      </c>
      <c r="F39" s="47">
        <v>124.24</v>
      </c>
      <c r="G39" s="40">
        <f t="shared" si="0"/>
        <v>496.96</v>
      </c>
      <c r="H39" s="3"/>
      <c r="I39" s="42">
        <f t="shared" si="2"/>
        <v>0</v>
      </c>
    </row>
    <row r="40" spans="1:9" x14ac:dyDescent="0.3">
      <c r="A40" s="44"/>
      <c r="B40" s="45" t="s">
        <v>85</v>
      </c>
      <c r="C40" s="46" t="s">
        <v>86</v>
      </c>
      <c r="D40" s="47" t="s">
        <v>52</v>
      </c>
      <c r="E40" s="46">
        <v>6</v>
      </c>
      <c r="F40" s="47">
        <v>14.2</v>
      </c>
      <c r="G40" s="40">
        <f t="shared" si="0"/>
        <v>85.2</v>
      </c>
      <c r="H40" s="3"/>
      <c r="I40" s="42">
        <f t="shared" si="2"/>
        <v>0</v>
      </c>
    </row>
    <row r="41" spans="1:9" x14ac:dyDescent="0.3">
      <c r="A41" s="44"/>
      <c r="B41" s="45" t="s">
        <v>87</v>
      </c>
      <c r="C41" s="46" t="s">
        <v>88</v>
      </c>
      <c r="D41" s="47" t="s">
        <v>52</v>
      </c>
      <c r="E41" s="46">
        <v>10</v>
      </c>
      <c r="F41" s="47">
        <v>49</v>
      </c>
      <c r="G41" s="40">
        <f t="shared" si="0"/>
        <v>490</v>
      </c>
      <c r="H41" s="3"/>
      <c r="I41" s="42">
        <f t="shared" si="2"/>
        <v>0</v>
      </c>
    </row>
    <row r="42" spans="1:9" x14ac:dyDescent="0.3">
      <c r="A42" s="35" t="s">
        <v>123</v>
      </c>
      <c r="B42" s="43" t="s">
        <v>89</v>
      </c>
      <c r="C42" s="37" t="s">
        <v>90</v>
      </c>
      <c r="D42" s="38"/>
      <c r="E42" s="37"/>
      <c r="F42" s="39"/>
      <c r="G42" s="40"/>
      <c r="H42" s="3"/>
      <c r="I42" s="42"/>
    </row>
    <row r="43" spans="1:9" x14ac:dyDescent="0.3">
      <c r="A43" s="44"/>
      <c r="B43" s="45" t="s">
        <v>91</v>
      </c>
      <c r="C43" s="46" t="s">
        <v>92</v>
      </c>
      <c r="D43" s="47" t="s">
        <v>55</v>
      </c>
      <c r="E43" s="46">
        <v>50.28</v>
      </c>
      <c r="F43" s="47">
        <v>153.44</v>
      </c>
      <c r="G43" s="40">
        <f t="shared" si="0"/>
        <v>7714.96</v>
      </c>
      <c r="H43" s="3"/>
      <c r="I43" s="42">
        <f t="shared" si="2"/>
        <v>0</v>
      </c>
    </row>
    <row r="44" spans="1:9" x14ac:dyDescent="0.3">
      <c r="A44" s="44"/>
      <c r="B44" s="45" t="s">
        <v>95</v>
      </c>
      <c r="C44" s="46" t="s">
        <v>96</v>
      </c>
      <c r="D44" s="47" t="s">
        <v>55</v>
      </c>
      <c r="E44" s="46">
        <v>78.8</v>
      </c>
      <c r="F44" s="47">
        <v>325.99</v>
      </c>
      <c r="G44" s="40">
        <f t="shared" si="0"/>
        <v>25688.01</v>
      </c>
      <c r="H44" s="3"/>
      <c r="I44" s="42">
        <f t="shared" si="2"/>
        <v>0</v>
      </c>
    </row>
    <row r="45" spans="1:9" x14ac:dyDescent="0.3">
      <c r="A45" s="44"/>
      <c r="B45" s="45" t="s">
        <v>93</v>
      </c>
      <c r="C45" s="46" t="s">
        <v>94</v>
      </c>
      <c r="D45" s="47" t="s">
        <v>55</v>
      </c>
      <c r="E45" s="46">
        <v>16</v>
      </c>
      <c r="F45" s="47">
        <v>225.73</v>
      </c>
      <c r="G45" s="40">
        <f t="shared" si="0"/>
        <v>3611.68</v>
      </c>
      <c r="H45" s="3"/>
      <c r="I45" s="42">
        <f t="shared" si="2"/>
        <v>0</v>
      </c>
    </row>
    <row r="46" spans="1:9" x14ac:dyDescent="0.3">
      <c r="A46" s="44"/>
      <c r="B46" s="45" t="s">
        <v>97</v>
      </c>
      <c r="C46" s="46" t="s">
        <v>98</v>
      </c>
      <c r="D46" s="47" t="s">
        <v>52</v>
      </c>
      <c r="E46" s="46">
        <v>2</v>
      </c>
      <c r="F46" s="47">
        <v>1821.45</v>
      </c>
      <c r="G46" s="40">
        <f t="shared" si="0"/>
        <v>3642.9</v>
      </c>
      <c r="H46" s="3"/>
      <c r="I46" s="42">
        <f t="shared" si="2"/>
        <v>0</v>
      </c>
    </row>
    <row r="47" spans="1:9" x14ac:dyDescent="0.3">
      <c r="A47" s="35" t="s">
        <v>124</v>
      </c>
      <c r="B47" s="43" t="s">
        <v>99</v>
      </c>
      <c r="C47" s="37" t="s">
        <v>100</v>
      </c>
      <c r="D47" s="38"/>
      <c r="E47" s="37"/>
      <c r="F47" s="47"/>
      <c r="G47" s="40"/>
      <c r="H47" s="3"/>
      <c r="I47" s="42"/>
    </row>
    <row r="48" spans="1:9" x14ac:dyDescent="0.3">
      <c r="A48" s="44"/>
      <c r="B48" s="45" t="s">
        <v>101</v>
      </c>
      <c r="C48" s="46" t="s">
        <v>102</v>
      </c>
      <c r="D48" s="47" t="s">
        <v>55</v>
      </c>
      <c r="E48" s="46">
        <v>1600</v>
      </c>
      <c r="F48" s="47">
        <v>9.49</v>
      </c>
      <c r="G48" s="40">
        <f t="shared" si="0"/>
        <v>15184</v>
      </c>
      <c r="H48" s="3"/>
      <c r="I48" s="42">
        <f t="shared" si="2"/>
        <v>0</v>
      </c>
    </row>
    <row r="49" spans="1:9" x14ac:dyDescent="0.3">
      <c r="A49" s="35" t="s">
        <v>125</v>
      </c>
      <c r="B49" s="43" t="s">
        <v>103</v>
      </c>
      <c r="C49" s="37" t="s">
        <v>104</v>
      </c>
      <c r="D49" s="38"/>
      <c r="E49" s="37"/>
      <c r="F49" s="47"/>
      <c r="G49" s="40"/>
      <c r="H49" s="3"/>
      <c r="I49" s="42"/>
    </row>
    <row r="50" spans="1:9" x14ac:dyDescent="0.3">
      <c r="A50" s="44"/>
      <c r="B50" s="45" t="s">
        <v>105</v>
      </c>
      <c r="C50" s="46" t="s">
        <v>106</v>
      </c>
      <c r="D50" s="47" t="s">
        <v>37</v>
      </c>
      <c r="E50" s="46">
        <v>527.24</v>
      </c>
      <c r="F50" s="47">
        <v>4.18</v>
      </c>
      <c r="G50" s="40">
        <f t="shared" si="0"/>
        <v>2203.86</v>
      </c>
      <c r="H50" s="3"/>
      <c r="I50" s="42">
        <f t="shared" si="2"/>
        <v>0</v>
      </c>
    </row>
    <row r="51" spans="1:9" x14ac:dyDescent="0.3">
      <c r="A51" s="44"/>
      <c r="B51" s="45" t="s">
        <v>107</v>
      </c>
      <c r="C51" s="46" t="s">
        <v>108</v>
      </c>
      <c r="D51" s="47" t="s">
        <v>37</v>
      </c>
      <c r="E51" s="46">
        <v>50</v>
      </c>
      <c r="F51" s="47">
        <v>39.18</v>
      </c>
      <c r="G51" s="40">
        <f t="shared" si="0"/>
        <v>1959</v>
      </c>
      <c r="H51" s="3"/>
      <c r="I51" s="42">
        <f t="shared" si="2"/>
        <v>0</v>
      </c>
    </row>
    <row r="52" spans="1:9" x14ac:dyDescent="0.3">
      <c r="A52" s="35" t="s">
        <v>126</v>
      </c>
      <c r="B52" s="43" t="s">
        <v>109</v>
      </c>
      <c r="C52" s="37" t="s">
        <v>110</v>
      </c>
      <c r="D52" s="38"/>
      <c r="E52" s="37"/>
      <c r="F52" s="47"/>
      <c r="G52" s="40"/>
      <c r="H52" s="3"/>
      <c r="I52" s="42"/>
    </row>
    <row r="53" spans="1:9" x14ac:dyDescent="0.3">
      <c r="A53" s="44"/>
      <c r="B53" s="45" t="s">
        <v>111</v>
      </c>
      <c r="C53" s="46" t="s">
        <v>110</v>
      </c>
      <c r="D53" s="48" t="s">
        <v>62</v>
      </c>
      <c r="E53" s="46">
        <v>1</v>
      </c>
      <c r="F53" s="49">
        <v>5559.57</v>
      </c>
      <c r="G53" s="40">
        <f t="shared" si="0"/>
        <v>5559.57</v>
      </c>
      <c r="H53" s="3"/>
      <c r="I53" s="42">
        <f t="shared" si="2"/>
        <v>0</v>
      </c>
    </row>
    <row r="54" spans="1:9" x14ac:dyDescent="0.3">
      <c r="E54" s="4"/>
      <c r="F54" s="4"/>
    </row>
  </sheetData>
  <sheetProtection sheet="1" objects="1" scenarios="1" selectLockedCells="1"/>
  <mergeCells count="8">
    <mergeCell ref="F10:G10"/>
    <mergeCell ref="H10:I10"/>
    <mergeCell ref="A3:C3"/>
    <mergeCell ref="A6:C6"/>
    <mergeCell ref="A8:C8"/>
    <mergeCell ref="E3:G3"/>
    <mergeCell ref="E6:G6"/>
    <mergeCell ref="E8:G8"/>
  </mergeCells>
  <phoneticPr fontId="1" type="noConversion"/>
  <dataValidations count="1">
    <dataValidation type="decimal" operator="lessThanOrEqual" allowBlank="1" showInputMessage="1" showErrorMessage="1" sqref="H12:H53" xr:uid="{B8EC6463-3958-472D-95CE-1FF73B685FD9}">
      <formula1>F12</formula1>
    </dataValidation>
  </dataValidation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E77AA8-9919-447D-9527-DC07F36DCA21}">
  <dimension ref="B1:B3"/>
  <sheetViews>
    <sheetView workbookViewId="0">
      <selection activeCell="B20" sqref="B20"/>
    </sheetView>
  </sheetViews>
  <sheetFormatPr baseColWidth="10" defaultColWidth="11.44140625" defaultRowHeight="14.4" x14ac:dyDescent="0.3"/>
  <cols>
    <col min="2" max="2" width="67.6640625" customWidth="1"/>
  </cols>
  <sheetData>
    <row r="1" spans="2:2" ht="15" thickBot="1" x14ac:dyDescent="0.35">
      <c r="B1" s="1" t="s">
        <v>29</v>
      </c>
    </row>
    <row r="2" spans="2:2" ht="15" thickBot="1" x14ac:dyDescent="0.35">
      <c r="B2" s="1" t="s">
        <v>30</v>
      </c>
    </row>
    <row r="3" spans="2:2" ht="15" thickBot="1" x14ac:dyDescent="0.35">
      <c r="B3" s="1" t="s">
        <v>31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CERTO</vt:lpstr>
      <vt:lpstr>Glosario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2024-09-10T12:01:56Z</dcterms:created>
  <dcterms:modified xsi:type="dcterms:W3CDTF">2024-09-18T13:29:14Z</dcterms:modified>
  <cp:category/>
  <cp:contentStatus/>
</cp:coreProperties>
</file>